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O2023_AnnexA_Free_Dataset_Wo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<sst xmlns="http://schemas.openxmlformats.org/spreadsheetml/2006/main" count="102" uniqueCount="39">
  <si>
    <t xml:space="preserve">IEA; World Energy Outlook 2023</t>
  </si>
  <si>
    <t xml:space="preserve">1 exajoule =</t>
  </si>
  <si>
    <t xml:space="preserve">Gwh</t>
  </si>
  <si>
    <t xml:space="preserve">Modern bioenergy, exajoules, World</t>
  </si>
  <si>
    <t xml:space="preserve">Twh</t>
  </si>
  <si>
    <t xml:space="preserve">mt oil equivalent</t>
  </si>
  <si>
    <t xml:space="preserve">1 t kerosene =</t>
  </si>
  <si>
    <t xml:space="preserve">t CO2</t>
  </si>
  <si>
    <t xml:space="preserve">Source IEA</t>
  </si>
  <si>
    <t xml:space="preserve">World Energy Outlook 2023</t>
  </si>
  <si>
    <t xml:space="preserve">https://iea.blob.core.windows.net/assets/42b23c45-78bc-4482-b0f9-eb826ae2da3d/WorldEnergyOutlook2023.pdf</t>
  </si>
  <si>
    <t xml:space="preserve">Dataset</t>
  </si>
  <si>
    <t xml:space="preserve">https://www.iea.org/product/download/015743-000358-015673</t>
  </si>
  <si>
    <t xml:space="preserve">Solid</t>
  </si>
  <si>
    <t xml:space="preserve">Liquid</t>
  </si>
  <si>
    <t xml:space="preserve">Gas</t>
  </si>
  <si>
    <t xml:space="preserve">All</t>
  </si>
  <si>
    <t xml:space="preserve">Aviation</t>
  </si>
  <si>
    <t xml:space="preserve">YEAR</t>
  </si>
  <si>
    <t xml:space="preserve">Years</t>
  </si>
  <si>
    <t xml:space="preserve">SCENARIO</t>
  </si>
  <si>
    <t xml:space="preserve">EJ</t>
  </si>
  <si>
    <t xml:space="preserve">CAGR</t>
  </si>
  <si>
    <t xml:space="preserve">mtoe</t>
  </si>
  <si>
    <t xml:space="preserve">In  Twh</t>
  </si>
  <si>
    <t xml:space="preserve">in mt oil  </t>
  </si>
  <si>
    <t xml:space="preserve">Mt CO2</t>
  </si>
  <si>
    <t xml:space="preserve">Mt kerosene</t>
  </si>
  <si>
    <t xml:space="preserve">equivalent</t>
  </si>
  <si>
    <t xml:space="preserve">From 2010</t>
  </si>
  <si>
    <t xml:space="preserve">History</t>
  </si>
  <si>
    <t xml:space="preserve">From 2022</t>
  </si>
  <si>
    <t xml:space="preserve">Stated Policies</t>
  </si>
  <si>
    <t xml:space="preserve">Announced Pledges</t>
  </si>
  <si>
    <t xml:space="preserve">Net Zero Emissions by 2050</t>
  </si>
  <si>
    <t xml:space="preserve">Stated Policies Scenario</t>
  </si>
  <si>
    <t xml:space="preserve">Total aviation (domestic and bunkers)</t>
  </si>
  <si>
    <t xml:space="preserve">Announced Pledges Scenario</t>
  </si>
  <si>
    <t xml:space="preserve">Net Zero Emissions by 2050 Scenario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</si>
</sst>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.00"/>
    <numFmt numFmtId="167" formatCode="0.00%"/>
    <numFmt numFmtId="168" formatCode="#,##0"/>
    <numFmt numFmtId="169" formatCode="#,##0.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i val="true"/>
      <sz val="10"/>
      <name val="Times New Roman"/>
      <family val="1"/>
    </font>
    <font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ea.blob.core.windows.net/assets/42b23c45-78bc-4482-b0f9-eb826ae2da3d/WorldEnergyOutlook2023.pdf" TargetMode="External"/><Relationship Id="rId2" Type="http://schemas.openxmlformats.org/officeDocument/2006/relationships/hyperlink" Target="https://www.iea.org/product/download/015743-000358-01567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9.09"/>
    <col collapsed="false" customWidth="true" hidden="false" outlineLevel="0" max="2" min="2" style="2" width="8.93"/>
    <col collapsed="false" customWidth="true" hidden="false" outlineLevel="0" max="3" min="3" style="3" width="31.86"/>
    <col collapsed="false" customWidth="true" hidden="false" outlineLevel="0" max="4" min="4" style="3" width="8.93"/>
    <col collapsed="false" customWidth="false" hidden="false" outlineLevel="0" max="5" min="5" style="4" width="11.53"/>
    <col collapsed="false" customWidth="true" hidden="false" outlineLevel="0" max="6" min="6" style="3" width="12.91"/>
    <col collapsed="false" customWidth="false" hidden="false" outlineLevel="0" max="7" min="7" style="3" width="11.53"/>
    <col collapsed="false" customWidth="false" hidden="false" outlineLevel="0" max="8" min="8" style="4" width="11.53"/>
    <col collapsed="false" customWidth="false" hidden="false" outlineLevel="0" max="9" min="9" style="3" width="11.53"/>
    <col collapsed="false" customWidth="true" hidden="false" outlineLevel="0" max="10" min="10" style="4" width="12.73"/>
    <col collapsed="false" customWidth="false" hidden="false" outlineLevel="0" max="11" min="11" style="3" width="11.53"/>
    <col collapsed="false" customWidth="false" hidden="false" outlineLevel="0" max="12" min="12" style="4" width="11.53"/>
    <col collapsed="false" customWidth="true" hidden="false" outlineLevel="0" max="13" min="13" style="5" width="13.19"/>
    <col collapsed="false" customWidth="false" hidden="false" outlineLevel="0" max="14" min="14" style="3" width="11.53"/>
    <col collapsed="false" customWidth="false" hidden="false" outlineLevel="0" max="15" min="15" style="1" width="11.53"/>
    <col collapsed="false" customWidth="false" hidden="false" outlineLevel="0" max="16" min="16" style="5" width="11.53"/>
    <col collapsed="false" customWidth="true" hidden="false" outlineLevel="0" max="17" min="17" style="1" width="9.09"/>
    <col collapsed="false" customWidth="false" hidden="false" outlineLevel="0" max="1017" min="18" style="3" width="11.53"/>
    <col collapsed="false" customWidth="false" hidden="false" outlineLevel="0" max="1024" min="1018" style="6" width="11.53"/>
  </cols>
  <sheetData>
    <row r="1" customFormat="false" ht="15" hidden="false" customHeight="false" outlineLevel="0" collapsed="false">
      <c r="A1" s="7" t="s">
        <v>0</v>
      </c>
      <c r="E1" s="3"/>
      <c r="F1" s="8" t="s">
        <v>1</v>
      </c>
      <c r="G1" s="8"/>
      <c r="H1" s="9" t="n">
        <v>277777.777777778</v>
      </c>
      <c r="I1" s="3" t="s">
        <v>2</v>
      </c>
      <c r="Q1" s="7"/>
      <c r="AMJ1" s="0"/>
    </row>
    <row r="2" customFormat="false" ht="15" hidden="false" customHeight="false" outlineLevel="0" collapsed="false">
      <c r="A2" s="1" t="s">
        <v>3</v>
      </c>
      <c r="C2" s="10"/>
      <c r="D2" s="10"/>
      <c r="E2" s="10"/>
      <c r="H2" s="11" t="n">
        <v>277.8</v>
      </c>
      <c r="I2" s="3" t="s">
        <v>4</v>
      </c>
      <c r="AMJ2" s="0"/>
    </row>
    <row r="3" customFormat="false" ht="15" hidden="false" customHeight="false" outlineLevel="0" collapsed="false">
      <c r="C3" s="10"/>
      <c r="D3" s="10"/>
      <c r="E3" s="10"/>
      <c r="H3" s="11" t="n">
        <v>23.884589</v>
      </c>
      <c r="I3" s="3" t="s">
        <v>5</v>
      </c>
      <c r="AMJ3" s="0"/>
    </row>
    <row r="4" customFormat="false" ht="15" hidden="false" customHeight="false" outlineLevel="0" collapsed="false">
      <c r="C4" s="10"/>
      <c r="D4" s="10"/>
      <c r="E4" s="10"/>
      <c r="F4" s="12" t="s">
        <v>6</v>
      </c>
      <c r="G4" s="12"/>
      <c r="H4" s="11" t="n">
        <v>3.16</v>
      </c>
      <c r="I4" s="3" t="s">
        <v>7</v>
      </c>
      <c r="J4" s="13"/>
      <c r="AMJ4" s="0"/>
    </row>
    <row r="5" customFormat="false" ht="15.5" hidden="false" customHeight="false" outlineLevel="0" collapsed="false">
      <c r="A5" s="1" t="s">
        <v>8</v>
      </c>
      <c r="B5" s="0"/>
      <c r="C5" s="0" t="s">
        <v>9</v>
      </c>
      <c r="D5" s="14" t="s">
        <v>10</v>
      </c>
      <c r="E5" s="3"/>
      <c r="F5" s="4"/>
      <c r="G5" s="4"/>
      <c r="I5" s="0"/>
      <c r="J5" s="0"/>
      <c r="K5" s="4"/>
      <c r="L5" s="3"/>
      <c r="M5" s="4"/>
      <c r="N5" s="5"/>
      <c r="AMD5" s="3"/>
    </row>
    <row r="6" customFormat="false" ht="15.5" hidden="false" customHeight="false" outlineLevel="0" collapsed="false">
      <c r="B6" s="0"/>
      <c r="C6" s="0" t="s">
        <v>11</v>
      </c>
      <c r="D6" s="14" t="s">
        <v>12</v>
      </c>
      <c r="E6" s="3"/>
      <c r="F6" s="4"/>
      <c r="G6" s="4"/>
      <c r="H6" s="3"/>
      <c r="I6" s="4"/>
      <c r="J6" s="3"/>
      <c r="K6" s="4"/>
      <c r="L6" s="3"/>
      <c r="M6" s="4"/>
      <c r="N6" s="5"/>
      <c r="AMD6" s="3"/>
    </row>
    <row r="7" customFormat="false" ht="15" hidden="false" customHeight="false" outlineLevel="0" collapsed="false">
      <c r="B7" s="14"/>
    </row>
    <row r="8" customFormat="false" ht="15" hidden="false" customHeight="false" outlineLevel="0" collapsed="false">
      <c r="D8" s="15" t="s">
        <v>13</v>
      </c>
      <c r="E8" s="15"/>
      <c r="F8" s="16" t="s">
        <v>14</v>
      </c>
      <c r="G8" s="16"/>
      <c r="H8" s="16"/>
      <c r="I8" s="16" t="s">
        <v>15</v>
      </c>
      <c r="J8" s="16"/>
      <c r="K8" s="16" t="s">
        <v>16</v>
      </c>
      <c r="L8" s="16"/>
      <c r="O8" s="17" t="s">
        <v>17</v>
      </c>
      <c r="P8" s="17"/>
    </row>
    <row r="9" customFormat="false" ht="15" hidden="false" customHeight="false" outlineLevel="0" collapsed="false">
      <c r="A9" s="7" t="s">
        <v>18</v>
      </c>
      <c r="B9" s="18" t="s">
        <v>19</v>
      </c>
      <c r="C9" s="19" t="s">
        <v>20</v>
      </c>
      <c r="D9" s="15" t="s">
        <v>21</v>
      </c>
      <c r="E9" s="20" t="s">
        <v>22</v>
      </c>
      <c r="F9" s="16" t="s">
        <v>21</v>
      </c>
      <c r="G9" s="15" t="s">
        <v>23</v>
      </c>
      <c r="H9" s="20" t="s">
        <v>22</v>
      </c>
      <c r="I9" s="16" t="s">
        <v>21</v>
      </c>
      <c r="J9" s="20" t="s">
        <v>22</v>
      </c>
      <c r="K9" s="16" t="s">
        <v>21</v>
      </c>
      <c r="L9" s="20" t="s">
        <v>22</v>
      </c>
      <c r="M9" s="21" t="s">
        <v>24</v>
      </c>
      <c r="N9" s="19" t="s">
        <v>25</v>
      </c>
      <c r="O9" s="22" t="s">
        <v>26</v>
      </c>
      <c r="P9" s="23" t="s">
        <v>27</v>
      </c>
      <c r="Q9" s="7" t="s">
        <v>18</v>
      </c>
    </row>
    <row r="10" customFormat="false" ht="15" hidden="false" customHeight="false" outlineLevel="0" collapsed="false">
      <c r="E10" s="24"/>
      <c r="F10" s="25"/>
      <c r="H10" s="24"/>
      <c r="I10" s="25"/>
      <c r="J10" s="24"/>
      <c r="K10" s="25"/>
      <c r="N10" s="19" t="s">
        <v>28</v>
      </c>
      <c r="O10" s="26"/>
    </row>
    <row r="11" customFormat="false" ht="15" hidden="false" customHeight="false" outlineLevel="0" collapsed="false">
      <c r="E11" s="4" t="s">
        <v>29</v>
      </c>
      <c r="F11" s="25"/>
      <c r="H11" s="4" t="s">
        <v>29</v>
      </c>
      <c r="I11" s="25"/>
      <c r="J11" s="4" t="s">
        <v>29</v>
      </c>
      <c r="K11" s="25"/>
      <c r="O11" s="26"/>
    </row>
    <row r="12" customFormat="false" ht="15" hidden="false" customHeight="false" outlineLevel="0" collapsed="false">
      <c r="A12" s="1" t="n">
        <v>2010</v>
      </c>
      <c r="B12" s="2" t="n">
        <v>0</v>
      </c>
      <c r="C12" s="3" t="s">
        <v>30</v>
      </c>
      <c r="D12" s="3" t="n">
        <v>23.027</v>
      </c>
      <c r="F12" s="25" t="n">
        <v>2.425</v>
      </c>
      <c r="G12" s="1" t="n">
        <f aca="false">SUM(F12*H$3)</f>
        <v>57.920128325</v>
      </c>
      <c r="I12" s="25" t="n">
        <v>0.835</v>
      </c>
      <c r="K12" s="25" t="n">
        <f aca="false">SUM(D12,F12,I12)</f>
        <v>26.287</v>
      </c>
      <c r="M12" s="5" t="n">
        <f aca="false">SUM(K12*$H$2)</f>
        <v>7302.5286</v>
      </c>
      <c r="N12" s="5" t="n">
        <f aca="false">SUM(K12*$H$3)</f>
        <v>627.854191043</v>
      </c>
      <c r="O12" s="26" t="n">
        <v>754.41</v>
      </c>
      <c r="P12" s="5" t="n">
        <f aca="false">SUM(O12/H$4)</f>
        <v>238.737341772152</v>
      </c>
      <c r="Q12" s="1" t="n">
        <v>2010</v>
      </c>
    </row>
    <row r="13" customFormat="false" ht="15" hidden="false" customHeight="false" outlineLevel="0" collapsed="false">
      <c r="A13" s="1" t="n">
        <v>2022</v>
      </c>
      <c r="B13" s="2" t="n">
        <f aca="false">SUM(A13-(A$12))</f>
        <v>12</v>
      </c>
      <c r="C13" s="3" t="s">
        <v>30</v>
      </c>
      <c r="D13" s="3" t="n">
        <v>35.042</v>
      </c>
      <c r="E13" s="4" t="n">
        <f aca="false">_xlfn.RRI(B13,D$12,D13)</f>
        <v>0.0356093441614058</v>
      </c>
      <c r="F13" s="25" t="n">
        <v>4.261</v>
      </c>
      <c r="G13" s="1" t="n">
        <f aca="false">SUM(F13*H$3)</f>
        <v>101.772233729</v>
      </c>
      <c r="H13" s="4" t="n">
        <f aca="false">_xlfn.RRI(B13,F$12,F13)</f>
        <v>0.0480933913835342</v>
      </c>
      <c r="I13" s="25" t="n">
        <v>1.317</v>
      </c>
      <c r="J13" s="4" t="n">
        <f aca="false">_xlfn.RRI(B13,I$12,I13)</f>
        <v>0.0387035317481177</v>
      </c>
      <c r="K13" s="25" t="n">
        <f aca="false">SUM(D13,F13,I13)</f>
        <v>40.62</v>
      </c>
      <c r="L13" s="4" t="n">
        <f aca="false">_xlfn.RRI(D13,K$12,K13)</f>
        <v>0.0124964197622335</v>
      </c>
      <c r="M13" s="5" t="n">
        <f aca="false">SUM(K13*$H$2)</f>
        <v>11284.236</v>
      </c>
      <c r="N13" s="5" t="n">
        <f aca="false">SUM(K13*$H$3)</f>
        <v>970.19200518</v>
      </c>
      <c r="O13" s="26" t="n">
        <v>792.21</v>
      </c>
      <c r="P13" s="5" t="n">
        <f aca="false">SUM(O13/H$4)</f>
        <v>250.699367088608</v>
      </c>
      <c r="Q13" s="1" t="n">
        <v>2022</v>
      </c>
    </row>
    <row r="14" customFormat="false" ht="15" hidden="false" customHeight="false" outlineLevel="0" collapsed="false">
      <c r="E14" s="4" t="s">
        <v>31</v>
      </c>
      <c r="F14" s="25"/>
      <c r="G14" s="1"/>
      <c r="H14" s="4" t="s">
        <v>31</v>
      </c>
      <c r="I14" s="25"/>
      <c r="J14" s="4" t="s">
        <v>31</v>
      </c>
      <c r="K14" s="25"/>
      <c r="L14" s="4" t="s">
        <v>31</v>
      </c>
      <c r="N14" s="5"/>
      <c r="O14" s="26"/>
    </row>
    <row r="15" customFormat="false" ht="15" hidden="false" customHeight="false" outlineLevel="0" collapsed="false">
      <c r="A15" s="1" t="n">
        <v>2030</v>
      </c>
      <c r="B15" s="2" t="n">
        <f aca="false">SUM(A15-(A$12))</f>
        <v>20</v>
      </c>
      <c r="C15" s="3" t="s">
        <v>32</v>
      </c>
      <c r="D15" s="3" t="n">
        <v>44.234</v>
      </c>
      <c r="E15" s="4" t="n">
        <f aca="false">_xlfn.RRI(8,D$13,D15)</f>
        <v>0.0295463803023097</v>
      </c>
      <c r="F15" s="25" t="n">
        <v>6.016</v>
      </c>
      <c r="G15" s="1" t="n">
        <f aca="false">SUM(F15*H$3)</f>
        <v>143.689687424</v>
      </c>
      <c r="H15" s="4" t="n">
        <f aca="false">_xlfn.RRI(8,F$13,F15)</f>
        <v>0.0440577865354423</v>
      </c>
      <c r="I15" s="25" t="n">
        <v>2.379</v>
      </c>
      <c r="J15" s="4" t="n">
        <f aca="false">_xlfn.RRI(8,I$13,I15)</f>
        <v>0.0767157933995293</v>
      </c>
      <c r="K15" s="25" t="n">
        <f aca="false">SUM(D15,F15,I15)</f>
        <v>52.629</v>
      </c>
      <c r="L15" s="4" t="n">
        <f aca="false">_xlfn.RRI(8,K$13,K15)</f>
        <v>0.032905642518203</v>
      </c>
      <c r="M15" s="5" t="n">
        <f aca="false">SUM(K15*$H$2)</f>
        <v>14620.3362</v>
      </c>
      <c r="N15" s="5" t="n">
        <f aca="false">SUM(K15*$H$3)</f>
        <v>1257.022034481</v>
      </c>
      <c r="O15" s="26" t="n">
        <v>1194.83</v>
      </c>
      <c r="P15" s="5" t="n">
        <f aca="false">SUM(O15/H$4)</f>
        <v>378.110759493671</v>
      </c>
      <c r="Q15" s="1" t="n">
        <v>2030</v>
      </c>
    </row>
    <row r="16" customFormat="false" ht="15" hidden="false" customHeight="false" outlineLevel="0" collapsed="false">
      <c r="A16" s="1" t="n">
        <v>2030</v>
      </c>
      <c r="B16" s="2" t="n">
        <f aca="false">SUM(A16-(A$12))</f>
        <v>20</v>
      </c>
      <c r="C16" s="3" t="s">
        <v>33</v>
      </c>
      <c r="D16" s="3" t="n">
        <v>51.011</v>
      </c>
      <c r="E16" s="4" t="n">
        <f aca="false">_xlfn.RRI(8,D$13,D16)</f>
        <v>0.0480557113904403</v>
      </c>
      <c r="F16" s="25" t="n">
        <v>9.494</v>
      </c>
      <c r="G16" s="1" t="n">
        <f aca="false">SUM(F16*H$3)</f>
        <v>226.760287966</v>
      </c>
      <c r="H16" s="4" t="n">
        <f aca="false">_xlfn.RRI(8,F$13,F16)</f>
        <v>0.105330646930574</v>
      </c>
      <c r="I16" s="25" t="n">
        <v>4.215</v>
      </c>
      <c r="J16" s="4" t="n">
        <f aca="false">_xlfn.RRI(8,I$13,I16)</f>
        <v>0.156515547393398</v>
      </c>
      <c r="K16" s="25" t="n">
        <f aca="false">SUM(D16,F16,I16)</f>
        <v>64.72</v>
      </c>
      <c r="L16" s="4" t="n">
        <f aca="false">_xlfn.RRI(8,K$13,K16)</f>
        <v>0.0599547458038583</v>
      </c>
      <c r="M16" s="5" t="n">
        <f aca="false">SUM(K16*$H$2)</f>
        <v>17979.216</v>
      </c>
      <c r="N16" s="5" t="n">
        <f aca="false">SUM(K16*$H$3)</f>
        <v>1545.81060008</v>
      </c>
      <c r="O16" s="26" t="n">
        <v>1128.7</v>
      </c>
      <c r="P16" s="5" t="n">
        <f aca="false">SUM(O16/H$4)</f>
        <v>357.183544303797</v>
      </c>
      <c r="Q16" s="1" t="n">
        <v>2030</v>
      </c>
    </row>
    <row r="17" customFormat="false" ht="15" hidden="false" customHeight="false" outlineLevel="0" collapsed="false">
      <c r="A17" s="1" t="n">
        <v>2030</v>
      </c>
      <c r="B17" s="2" t="n">
        <f aca="false">SUM(A17-(A$12))</f>
        <v>20</v>
      </c>
      <c r="C17" s="3" t="s">
        <v>34</v>
      </c>
      <c r="D17" s="3" t="n">
        <v>55.105</v>
      </c>
      <c r="E17" s="4" t="n">
        <f aca="false">_xlfn.RRI(8,D$13,D17)</f>
        <v>0.0582182940783897</v>
      </c>
      <c r="F17" s="25" t="n">
        <v>11.147</v>
      </c>
      <c r="G17" s="1" t="n">
        <f aca="false">SUM(F17*H$3)</f>
        <v>266.241513583</v>
      </c>
      <c r="H17" s="4" t="n">
        <f aca="false">_xlfn.RRI(8,F$13,F17)</f>
        <v>0.127731751804804</v>
      </c>
      <c r="I17" s="25" t="n">
        <v>6.583</v>
      </c>
      <c r="J17" s="4" t="n">
        <f aca="false">_xlfn.RRI(8,I$13,I17)</f>
        <v>0.222798113442421</v>
      </c>
      <c r="K17" s="25" t="n">
        <f aca="false">SUM(D17,F17,I17)</f>
        <v>72.835</v>
      </c>
      <c r="L17" s="4" t="n">
        <f aca="false">_xlfn.RRI(8,K$13,K17)</f>
        <v>0.0757219381976944</v>
      </c>
      <c r="M17" s="5" t="n">
        <f aca="false">SUM(K17*$H$2)</f>
        <v>20233.563</v>
      </c>
      <c r="N17" s="5" t="n">
        <f aca="false">SUM(K17*$H$3)</f>
        <v>1739.634039815</v>
      </c>
      <c r="O17" s="26" t="n">
        <v>931.7</v>
      </c>
      <c r="P17" s="5" t="n">
        <f aca="false">SUM(O17/H$4)</f>
        <v>294.841772151899</v>
      </c>
      <c r="Q17" s="1" t="n">
        <v>2030</v>
      </c>
    </row>
    <row r="18" customFormat="false" ht="15" hidden="false" customHeight="false" outlineLevel="0" collapsed="false">
      <c r="F18" s="25"/>
      <c r="G18" s="1"/>
      <c r="I18" s="25"/>
      <c r="K18" s="25"/>
      <c r="N18" s="5"/>
      <c r="O18" s="26"/>
    </row>
    <row r="19" customFormat="false" ht="15" hidden="false" customHeight="false" outlineLevel="0" collapsed="false">
      <c r="A19" s="1" t="n">
        <v>2035</v>
      </c>
      <c r="B19" s="2" t="n">
        <f aca="false">SUM(A19-(A$12))</f>
        <v>25</v>
      </c>
      <c r="C19" s="3" t="s">
        <v>32</v>
      </c>
      <c r="D19" s="3" t="n">
        <v>47.66</v>
      </c>
      <c r="E19" s="4" t="n">
        <f aca="false">_xlfn.RRI(13,D$13,D19)</f>
        <v>0.0239393718246159</v>
      </c>
      <c r="F19" s="25" t="n">
        <v>7.003</v>
      </c>
      <c r="G19" s="1" t="n">
        <f aca="false">SUM(F19*H$3)</f>
        <v>167.263776767</v>
      </c>
      <c r="H19" s="4" t="n">
        <f aca="false">_xlfn.RRI(13,F$13,F19)</f>
        <v>0.0389577612433749</v>
      </c>
      <c r="I19" s="25" t="n">
        <v>3.432</v>
      </c>
      <c r="J19" s="4" t="n">
        <f aca="false">_xlfn.RRI(13,I$13,F19)</f>
        <v>0.137163601048283</v>
      </c>
      <c r="K19" s="25" t="n">
        <f aca="false">SUM(D19,F19,I19)</f>
        <v>58.095</v>
      </c>
      <c r="L19" s="4" t="n">
        <f aca="false">_xlfn.RRI(8,K$13,K19)</f>
        <v>0.0457427313779542</v>
      </c>
      <c r="M19" s="5" t="n">
        <f aca="false">SUM(K19*$H$2)</f>
        <v>16138.791</v>
      </c>
      <c r="N19" s="5" t="n">
        <f aca="false">SUM(K19*$H$3)</f>
        <v>1387.575197955</v>
      </c>
      <c r="O19" s="26" t="n">
        <v>1313.08</v>
      </c>
      <c r="P19" s="5" t="n">
        <f aca="false">SUM(O19/H$4)</f>
        <v>415.53164556962</v>
      </c>
      <c r="Q19" s="1" t="n">
        <v>2035</v>
      </c>
    </row>
    <row r="20" customFormat="false" ht="15" hidden="false" customHeight="false" outlineLevel="0" collapsed="false">
      <c r="A20" s="1" t="n">
        <v>2035</v>
      </c>
      <c r="B20" s="2" t="n">
        <f aca="false">SUM(A20-(A$12))</f>
        <v>25</v>
      </c>
      <c r="C20" s="3" t="s">
        <v>33</v>
      </c>
      <c r="D20" s="3" t="n">
        <v>59.474</v>
      </c>
      <c r="E20" s="4" t="n">
        <f aca="false">_xlfn.RRI(13,D$13,D20)</f>
        <v>0.0415309360418024</v>
      </c>
      <c r="F20" s="25" t="n">
        <v>12.236</v>
      </c>
      <c r="G20" s="1" t="n">
        <f aca="false">SUM(F20*H$3)</f>
        <v>292.251831004</v>
      </c>
      <c r="H20" s="4" t="n">
        <f aca="false">_xlfn.RRI(13,F$13,F20)</f>
        <v>0.0845276038018234</v>
      </c>
      <c r="I20" s="25" t="n">
        <v>6.147</v>
      </c>
      <c r="J20" s="4" t="n">
        <f aca="false">_xlfn.RRI(13,I$13,I23)</f>
        <v>0.10279254299188</v>
      </c>
      <c r="K20" s="25" t="n">
        <f aca="false">SUM(D20,F20,I20)</f>
        <v>77.857</v>
      </c>
      <c r="L20" s="4" t="n">
        <f aca="false">_xlfn.RRI(8,K$13,K20)</f>
        <v>0.0847251715798449</v>
      </c>
      <c r="M20" s="5" t="n">
        <f aca="false">SUM(K20*$H$2)</f>
        <v>21628.6746</v>
      </c>
      <c r="N20" s="5" t="n">
        <f aca="false">SUM(K20*$H$3)</f>
        <v>1859.582445773</v>
      </c>
      <c r="O20" s="26" t="n">
        <v>1131.39</v>
      </c>
      <c r="P20" s="5" t="n">
        <f aca="false">SUM(O20/H$4)</f>
        <v>358.034810126582</v>
      </c>
      <c r="Q20" s="1" t="n">
        <v>2035</v>
      </c>
    </row>
    <row r="21" customFormat="false" ht="15" hidden="false" customHeight="false" outlineLevel="0" collapsed="false">
      <c r="A21" s="1" t="n">
        <v>2035</v>
      </c>
      <c r="B21" s="2" t="n">
        <f aca="false">SUM(A21-(A$12))</f>
        <v>25</v>
      </c>
      <c r="C21" s="3" t="s">
        <v>34</v>
      </c>
      <c r="D21" s="3" t="n">
        <v>65.454</v>
      </c>
      <c r="E21" s="4" t="n">
        <f aca="false">_xlfn.RRI(13,D$13,D21)</f>
        <v>0.0492352429488179</v>
      </c>
      <c r="F21" s="25" t="n">
        <v>13.226</v>
      </c>
      <c r="G21" s="1" t="n">
        <f aca="false">SUM(F21*H$3)</f>
        <v>315.897574114</v>
      </c>
      <c r="H21" s="4" t="n">
        <f aca="false">_xlfn.RRI(13,F$13,F21)</f>
        <v>0.091037726229859</v>
      </c>
      <c r="I21" s="25" t="n">
        <v>8.97</v>
      </c>
      <c r="J21" s="4" t="n">
        <f aca="false">_xlfn.RRI(13,I$13,I27)</f>
        <v>0.149964827172217</v>
      </c>
      <c r="K21" s="25" t="n">
        <f aca="false">SUM(D21,F21,I21)</f>
        <v>87.65</v>
      </c>
      <c r="L21" s="4" t="n">
        <f aca="false">_xlfn.RRI(8,K$13,K21)</f>
        <v>0.100909197846171</v>
      </c>
      <c r="M21" s="5" t="n">
        <f aca="false">SUM(K21*$H$2)</f>
        <v>24349.17</v>
      </c>
      <c r="N21" s="5" t="n">
        <f aca="false">SUM(K21*$H$3)</f>
        <v>2093.48422585</v>
      </c>
      <c r="O21" s="26" t="n">
        <v>744.03</v>
      </c>
      <c r="P21" s="5" t="n">
        <f aca="false">SUM(O21/H$4)</f>
        <v>235.45253164557</v>
      </c>
      <c r="Q21" s="1" t="n">
        <v>2035</v>
      </c>
    </row>
    <row r="22" customFormat="false" ht="15" hidden="false" customHeight="false" outlineLevel="0" collapsed="false">
      <c r="F22" s="25"/>
      <c r="G22" s="1"/>
      <c r="I22" s="27"/>
      <c r="K22" s="25"/>
      <c r="N22" s="5"/>
      <c r="O22" s="26"/>
    </row>
    <row r="23" customFormat="false" ht="15" hidden="false" customHeight="false" outlineLevel="0" collapsed="false">
      <c r="A23" s="1" t="n">
        <v>2040</v>
      </c>
      <c r="B23" s="2" t="n">
        <f aca="false">SUM(A23-(A$12))</f>
        <v>30</v>
      </c>
      <c r="C23" s="3" t="s">
        <v>32</v>
      </c>
      <c r="D23" s="6" t="n">
        <v>50.662</v>
      </c>
      <c r="E23" s="4" t="n">
        <f aca="false">_xlfn.RRI(18,D$13,D23)</f>
        <v>0.0206905180198345</v>
      </c>
      <c r="F23" s="25" t="n">
        <v>7.003</v>
      </c>
      <c r="G23" s="1" t="n">
        <f aca="false">SUM(F23*H$3)</f>
        <v>167.263776767</v>
      </c>
      <c r="H23" s="4" t="n">
        <f aca="false">_xlfn.RRI(18,F$13,F23)</f>
        <v>0.0279863932285973</v>
      </c>
      <c r="I23" s="25" t="n">
        <v>4.699</v>
      </c>
      <c r="J23" s="4" t="n">
        <f aca="false">_xlfn.RRI(18,I$13,F23)</f>
        <v>0.0972777554946407</v>
      </c>
      <c r="K23" s="25" t="n">
        <f aca="false">SUM(D23,F23,I23)</f>
        <v>62.364</v>
      </c>
      <c r="L23" s="4" t="n">
        <f aca="false">_xlfn.RRI(8,K$13,K23)</f>
        <v>0.0550529483812567</v>
      </c>
      <c r="M23" s="5" t="n">
        <f aca="false">SUM(K23*$H$2)</f>
        <v>17324.7192</v>
      </c>
      <c r="N23" s="5" t="n">
        <f aca="false">SUM(K23*$H$3)</f>
        <v>1489.538508396</v>
      </c>
      <c r="O23" s="26" t="n">
        <v>1415.29</v>
      </c>
      <c r="P23" s="5" t="n">
        <f aca="false">SUM(O23/H$4)</f>
        <v>447.876582278481</v>
      </c>
      <c r="Q23" s="1" t="n">
        <v>2040</v>
      </c>
    </row>
    <row r="24" customFormat="false" ht="15" hidden="false" customHeight="false" outlineLevel="0" collapsed="false">
      <c r="A24" s="1" t="n">
        <v>2040</v>
      </c>
      <c r="B24" s="2" t="n">
        <f aca="false">SUM(A24-(A$12))</f>
        <v>30</v>
      </c>
      <c r="C24" s="3" t="s">
        <v>33</v>
      </c>
      <c r="D24" s="6" t="n">
        <v>65.452</v>
      </c>
      <c r="E24" s="4" t="n">
        <f aca="false">_xlfn.RRI(18,D$13,D24)</f>
        <v>0.0353188306265433</v>
      </c>
      <c r="F24" s="25" t="n">
        <v>13.785</v>
      </c>
      <c r="G24" s="1" t="n">
        <f aca="false">SUM(F24*H$3)</f>
        <v>329.249059365</v>
      </c>
      <c r="H24" s="4" t="n">
        <f aca="false">_xlfn.RRI(18,F$13,F24)</f>
        <v>0.0674007733576278</v>
      </c>
      <c r="I24" s="25" t="n">
        <v>8.209</v>
      </c>
      <c r="J24" s="4" t="n">
        <f aca="false">_xlfn.RRI(18,I$13,F24)</f>
        <v>0.139348859593951</v>
      </c>
      <c r="K24" s="25" t="n">
        <f aca="false">SUM(D24,F24,I24)</f>
        <v>87.446</v>
      </c>
      <c r="L24" s="4" t="n">
        <f aca="false">_xlfn.RRI(8,K$13,K24)</f>
        <v>0.100588583906169</v>
      </c>
      <c r="M24" s="5" t="n">
        <f aca="false">SUM(K24*$H$2)</f>
        <v>24292.4988</v>
      </c>
      <c r="N24" s="5" t="n">
        <f aca="false">SUM(K24*$H$3)</f>
        <v>2088.611769694</v>
      </c>
      <c r="O24" s="26" t="n">
        <v>1097.31</v>
      </c>
      <c r="P24" s="5" t="n">
        <f aca="false">SUM(O24/H$4)</f>
        <v>347.25</v>
      </c>
      <c r="Q24" s="1" t="n">
        <v>2040</v>
      </c>
    </row>
    <row r="25" customFormat="false" ht="15" hidden="false" customHeight="false" outlineLevel="0" collapsed="false">
      <c r="A25" s="1" t="n">
        <v>2040</v>
      </c>
      <c r="B25" s="2" t="n">
        <f aca="false">SUM(A25-(A$12))</f>
        <v>30</v>
      </c>
      <c r="C25" s="3" t="s">
        <v>34</v>
      </c>
      <c r="D25" s="3" t="n">
        <v>70.846</v>
      </c>
      <c r="E25" s="4" t="n">
        <f aca="false">_xlfn.RRI(18,D$13,D25)</f>
        <v>0.0398837765808464</v>
      </c>
      <c r="F25" s="25" t="n">
        <v>13.44</v>
      </c>
      <c r="G25" s="1" t="n">
        <f aca="false">SUM(F25*H$3)</f>
        <v>321.00887616</v>
      </c>
      <c r="H25" s="4" t="n">
        <f aca="false">_xlfn.RRI(18,F$13,F25)</f>
        <v>0.0658988293904199</v>
      </c>
      <c r="I25" s="25" t="n">
        <v>11.22</v>
      </c>
      <c r="J25" s="4" t="n">
        <f aca="false">_xlfn.RRI(18,I$13,F25)</f>
        <v>0.137745677182129</v>
      </c>
      <c r="K25" s="25" t="n">
        <f aca="false">SUM(D25,F25,I25)</f>
        <v>95.506</v>
      </c>
      <c r="L25" s="4" t="n">
        <f aca="false">_xlfn.RRI(8,K$13,K25)</f>
        <v>0.112785203136862</v>
      </c>
      <c r="M25" s="5" t="n">
        <f aca="false">SUM(K25*$H$2)</f>
        <v>26531.5668</v>
      </c>
      <c r="N25" s="5" t="n">
        <f aca="false">SUM(K25*$H$3)</f>
        <v>2281.121557034</v>
      </c>
      <c r="O25" s="26" t="n">
        <v>554.26</v>
      </c>
      <c r="P25" s="5" t="n">
        <f aca="false">SUM(O25/H$4)</f>
        <v>175.398734177215</v>
      </c>
      <c r="Q25" s="1" t="n">
        <v>2040</v>
      </c>
    </row>
    <row r="26" customFormat="false" ht="15" hidden="false" customHeight="false" outlineLevel="0" collapsed="false">
      <c r="F26" s="25"/>
      <c r="G26" s="1"/>
      <c r="I26" s="27"/>
      <c r="K26" s="25"/>
      <c r="N26" s="5"/>
      <c r="O26" s="26"/>
    </row>
    <row r="27" customFormat="false" ht="15" hidden="false" customHeight="false" outlineLevel="0" collapsed="false">
      <c r="A27" s="1" t="n">
        <v>2050</v>
      </c>
      <c r="B27" s="2" t="n">
        <f aca="false">SUM(A27-(A$12))</f>
        <v>40</v>
      </c>
      <c r="C27" s="3" t="s">
        <v>32</v>
      </c>
      <c r="D27" s="3" t="n">
        <v>56.721</v>
      </c>
      <c r="E27" s="4" t="n">
        <f aca="false">_xlfn.RRI(28,D$13,D27)</f>
        <v>0.0173486689261209</v>
      </c>
      <c r="F27" s="25" t="n">
        <v>7.786</v>
      </c>
      <c r="G27" s="1" t="n">
        <f aca="false">SUM(F27*H$3)</f>
        <v>185.965409954</v>
      </c>
      <c r="H27" s="4" t="n">
        <f aca="false">_xlfn.RRI(28,F$13,F27)</f>
        <v>0.0217628360969881</v>
      </c>
      <c r="I27" s="25" t="n">
        <v>8.1</v>
      </c>
      <c r="J27" s="4" t="n">
        <f aca="false">_xlfn.RRI(28,I$13,F27)</f>
        <v>0.0655203206047132</v>
      </c>
      <c r="K27" s="25" t="n">
        <f aca="false">SUM(D27,F27,I27)</f>
        <v>72.607</v>
      </c>
      <c r="L27" s="4" t="n">
        <f aca="false">_xlfn.RRI(8,K$13,K27)</f>
        <v>0.07530043555688</v>
      </c>
      <c r="M27" s="5" t="n">
        <f aca="false">SUM(K27*$H$2)</f>
        <v>20170.2246</v>
      </c>
      <c r="N27" s="5" t="n">
        <f aca="false">SUM(K27*$H$3)</f>
        <v>1734.188353523</v>
      </c>
      <c r="O27" s="26" t="n">
        <v>1583.48</v>
      </c>
      <c r="P27" s="5" t="n">
        <f aca="false">SUM(O27/H$4)</f>
        <v>501.101265822785</v>
      </c>
      <c r="Q27" s="1" t="n">
        <v>2050</v>
      </c>
    </row>
    <row r="28" customFormat="false" ht="15" hidden="false" customHeight="false" outlineLevel="0" collapsed="false">
      <c r="A28" s="1" t="n">
        <v>2050</v>
      </c>
      <c r="B28" s="2" t="n">
        <f aca="false">SUM(A28-(A$12))</f>
        <v>40</v>
      </c>
      <c r="C28" s="3" t="s">
        <v>33</v>
      </c>
      <c r="D28" s="3" t="n">
        <v>74.224</v>
      </c>
      <c r="E28" s="4" t="n">
        <f aca="false">_xlfn.RRI(28,D$13,D28)</f>
        <v>0.0271674931284929</v>
      </c>
      <c r="F28" s="25" t="n">
        <v>13.837</v>
      </c>
      <c r="G28" s="1" t="n">
        <f aca="false">SUM(F28*H$3)</f>
        <v>330.491057993</v>
      </c>
      <c r="H28" s="4" t="n">
        <f aca="false">_xlfn.RRI(28,F$13,F28)</f>
        <v>0.0429630993369023</v>
      </c>
      <c r="I28" s="25" t="n">
        <v>12.67</v>
      </c>
      <c r="J28" s="4" t="n">
        <f aca="false">_xlfn.RRI(28,I$13,I28)</f>
        <v>0.0842113730054419</v>
      </c>
      <c r="K28" s="25" t="n">
        <f aca="false">SUM(D28,F28,I28)</f>
        <v>100.731</v>
      </c>
      <c r="L28" s="4" t="n">
        <f aca="false">_xlfn.RRI(8,K$13,K28)</f>
        <v>0.120218919628313</v>
      </c>
      <c r="M28" s="5" t="n">
        <f aca="false">SUM(K28*$H$2)</f>
        <v>27983.0718</v>
      </c>
      <c r="N28" s="5" t="n">
        <f aca="false">SUM(K28*$H$3)</f>
        <v>2405.918534559</v>
      </c>
      <c r="O28" s="26" t="n">
        <v>978.69</v>
      </c>
      <c r="P28" s="5" t="n">
        <f aca="false">SUM(O28/H$4)</f>
        <v>309.712025316456</v>
      </c>
      <c r="Q28" s="1" t="n">
        <v>2050</v>
      </c>
    </row>
    <row r="29" customFormat="false" ht="15" hidden="false" customHeight="false" outlineLevel="0" collapsed="false">
      <c r="A29" s="1" t="n">
        <v>2050</v>
      </c>
      <c r="B29" s="2" t="n">
        <f aca="false">SUM(A29-(A$12))</f>
        <v>40</v>
      </c>
      <c r="C29" s="3" t="s">
        <v>34</v>
      </c>
      <c r="D29" s="3" t="n">
        <v>72.844</v>
      </c>
      <c r="E29" s="4" t="n">
        <f aca="false">_xlfn.RRI(28,D$13,D29)</f>
        <v>0.0264792508619407</v>
      </c>
      <c r="F29" s="25" t="n">
        <v>10.677</v>
      </c>
      <c r="G29" s="1" t="n">
        <f aca="false">SUM(F29*H$3)</f>
        <v>255.015756753</v>
      </c>
      <c r="H29" s="4" t="n">
        <f aca="false">_xlfn.RRI(28,F$13,F29)</f>
        <v>0.033350788755375</v>
      </c>
      <c r="I29" s="25" t="n">
        <v>14.846</v>
      </c>
      <c r="J29" s="4" t="n">
        <f aca="false">_xlfn.RRI(28,I$13,I29)</f>
        <v>0.0903659335827831</v>
      </c>
      <c r="K29" s="25" t="n">
        <f aca="false">SUM(D29,F29,I29)</f>
        <v>98.367</v>
      </c>
      <c r="L29" s="4" t="n">
        <f aca="false">_xlfn.RRI(8,K$13,K29)</f>
        <v>0.11689845048207</v>
      </c>
      <c r="M29" s="5" t="n">
        <f aca="false">SUM(K29*$H$2)</f>
        <v>27326.3526</v>
      </c>
      <c r="N29" s="5" t="n">
        <f aca="false">SUM(K29*$H$3)</f>
        <v>2349.455366163</v>
      </c>
      <c r="O29" s="26" t="n">
        <v>207.67</v>
      </c>
      <c r="P29" s="5" t="n">
        <f aca="false">SUM(O29/H$4)</f>
        <v>65.7183544303797</v>
      </c>
      <c r="Q29" s="1" t="n">
        <v>2050</v>
      </c>
    </row>
    <row r="31" customFormat="false" ht="15" hidden="false" customHeight="false" outlineLevel="0" collapsed="false">
      <c r="D31" s="0"/>
      <c r="E31" s="0" t="s">
        <v>35</v>
      </c>
      <c r="F31" s="0"/>
      <c r="G31" s="0"/>
      <c r="H31" s="0"/>
      <c r="I31" s="0" t="s">
        <v>36</v>
      </c>
      <c r="J31" s="0" t="s">
        <v>26</v>
      </c>
      <c r="K31" s="0"/>
      <c r="L31" s="0" t="n">
        <v>2010</v>
      </c>
      <c r="M31" s="0" t="n">
        <v>754.41</v>
      </c>
    </row>
    <row r="32" customFormat="false" ht="15" hidden="false" customHeight="false" outlineLevel="0" collapsed="false">
      <c r="D32" s="0"/>
      <c r="E32" s="0" t="s">
        <v>35</v>
      </c>
      <c r="F32" s="0"/>
      <c r="G32" s="0"/>
      <c r="H32" s="0"/>
      <c r="I32" s="0" t="s">
        <v>36</v>
      </c>
      <c r="J32" s="0" t="s">
        <v>26</v>
      </c>
      <c r="K32" s="0"/>
      <c r="L32" s="0" t="n">
        <v>2022</v>
      </c>
      <c r="M32" s="0" t="n">
        <v>792.21</v>
      </c>
    </row>
    <row r="33" customFormat="false" ht="15" hidden="false" customHeight="false" outlineLevel="0" collapsed="false">
      <c r="D33" s="0"/>
      <c r="E33" s="0" t="s">
        <v>35</v>
      </c>
      <c r="F33" s="0"/>
      <c r="G33" s="0"/>
      <c r="H33" s="0"/>
      <c r="I33" s="0"/>
      <c r="J33" s="0"/>
      <c r="K33" s="0"/>
      <c r="L33" s="0"/>
      <c r="M33" s="0"/>
    </row>
    <row r="34" customFormat="false" ht="15" hidden="false" customHeight="false" outlineLevel="0" collapsed="false">
      <c r="D34" s="0"/>
      <c r="E34" s="0" t="s">
        <v>35</v>
      </c>
      <c r="F34" s="0"/>
      <c r="G34" s="0"/>
      <c r="H34" s="0"/>
      <c r="I34" s="0" t="s">
        <v>36</v>
      </c>
      <c r="J34" s="0" t="s">
        <v>26</v>
      </c>
      <c r="K34" s="0"/>
      <c r="L34" s="0" t="n">
        <v>2030</v>
      </c>
      <c r="M34" s="0" t="n">
        <v>1194.83</v>
      </c>
    </row>
    <row r="35" customFormat="false" ht="15" hidden="false" customHeight="false" outlineLevel="0" collapsed="false">
      <c r="D35" s="0"/>
      <c r="E35" s="0" t="s">
        <v>35</v>
      </c>
      <c r="F35" s="0"/>
      <c r="G35" s="0"/>
      <c r="H35" s="0"/>
      <c r="I35" s="0" t="s">
        <v>36</v>
      </c>
      <c r="J35" s="0" t="s">
        <v>26</v>
      </c>
      <c r="K35" s="0"/>
      <c r="L35" s="0" t="n">
        <v>2035</v>
      </c>
      <c r="M35" s="0" t="n">
        <v>1313.08</v>
      </c>
    </row>
    <row r="36" customFormat="false" ht="15" hidden="false" customHeight="false" outlineLevel="0" collapsed="false">
      <c r="D36" s="0"/>
      <c r="E36" s="0" t="s">
        <v>35</v>
      </c>
      <c r="F36" s="0"/>
      <c r="G36" s="0"/>
      <c r="H36" s="0"/>
      <c r="I36" s="0" t="s">
        <v>36</v>
      </c>
      <c r="J36" s="0" t="s">
        <v>26</v>
      </c>
      <c r="K36" s="0"/>
      <c r="L36" s="0" t="n">
        <v>2040</v>
      </c>
      <c r="M36" s="0" t="n">
        <v>1415.29</v>
      </c>
    </row>
    <row r="37" customFormat="false" ht="15" hidden="false" customHeight="false" outlineLevel="0" collapsed="false">
      <c r="D37" s="0"/>
      <c r="E37" s="0" t="s">
        <v>35</v>
      </c>
      <c r="F37" s="0"/>
      <c r="G37" s="0"/>
      <c r="H37" s="0"/>
      <c r="I37" s="0" t="s">
        <v>36</v>
      </c>
      <c r="J37" s="0" t="s">
        <v>26</v>
      </c>
      <c r="K37" s="0"/>
      <c r="L37" s="0" t="n">
        <v>2050</v>
      </c>
      <c r="M37" s="0" t="n">
        <v>1583.48</v>
      </c>
    </row>
    <row r="38" customFormat="false" ht="15" hidden="false" customHeight="false" outlineLevel="0" collapsed="false">
      <c r="D38" s="0"/>
      <c r="E38" s="0" t="s">
        <v>37</v>
      </c>
      <c r="F38" s="0"/>
      <c r="G38" s="0"/>
      <c r="H38" s="0"/>
      <c r="I38" s="0"/>
      <c r="J38" s="0"/>
      <c r="K38" s="0"/>
      <c r="L38" s="0"/>
      <c r="M38" s="0"/>
    </row>
    <row r="39" customFormat="false" ht="15" hidden="false" customHeight="false" outlineLevel="0" collapsed="false">
      <c r="D39" s="0"/>
      <c r="E39" s="0" t="s">
        <v>37</v>
      </c>
      <c r="F39" s="0"/>
      <c r="G39" s="0"/>
      <c r="H39" s="0"/>
      <c r="I39" s="0" t="s">
        <v>36</v>
      </c>
      <c r="J39" s="0" t="s">
        <v>26</v>
      </c>
      <c r="K39" s="0"/>
      <c r="L39" s="0" t="n">
        <v>2030</v>
      </c>
      <c r="M39" s="0" t="n">
        <v>1128.7</v>
      </c>
    </row>
    <row r="40" customFormat="false" ht="15" hidden="false" customHeight="false" outlineLevel="0" collapsed="false">
      <c r="D40" s="0"/>
      <c r="E40" s="0" t="s">
        <v>37</v>
      </c>
      <c r="F40" s="0"/>
      <c r="G40" s="0"/>
      <c r="H40" s="0"/>
      <c r="I40" s="0" t="s">
        <v>36</v>
      </c>
      <c r="J40" s="0" t="s">
        <v>26</v>
      </c>
      <c r="K40" s="0"/>
      <c r="L40" s="0" t="n">
        <v>2035</v>
      </c>
      <c r="M40" s="0" t="n">
        <v>1131.39</v>
      </c>
    </row>
    <row r="41" customFormat="false" ht="15" hidden="false" customHeight="false" outlineLevel="0" collapsed="false">
      <c r="D41" s="0"/>
      <c r="E41" s="0" t="s">
        <v>37</v>
      </c>
      <c r="F41" s="0"/>
      <c r="G41" s="0"/>
      <c r="H41" s="0"/>
      <c r="I41" s="0" t="s">
        <v>36</v>
      </c>
      <c r="J41" s="0" t="s">
        <v>26</v>
      </c>
      <c r="K41" s="0"/>
      <c r="L41" s="0" t="n">
        <v>2040</v>
      </c>
      <c r="M41" s="0" t="n">
        <v>1097.31</v>
      </c>
    </row>
    <row r="42" customFormat="false" ht="15" hidden="false" customHeight="false" outlineLevel="0" collapsed="false">
      <c r="D42" s="0"/>
      <c r="E42" s="0" t="s">
        <v>37</v>
      </c>
      <c r="F42" s="0"/>
      <c r="G42" s="0"/>
      <c r="H42" s="0"/>
      <c r="I42" s="0" t="s">
        <v>36</v>
      </c>
      <c r="J42" s="0" t="s">
        <v>26</v>
      </c>
      <c r="K42" s="0"/>
      <c r="L42" s="0" t="n">
        <v>2050</v>
      </c>
      <c r="M42" s="0" t="n">
        <v>978.69</v>
      </c>
    </row>
    <row r="43" customFormat="false" ht="15" hidden="false" customHeight="false" outlineLevel="0" collapsed="false">
      <c r="D43" s="0"/>
      <c r="E43" s="0" t="s">
        <v>38</v>
      </c>
      <c r="F43" s="0"/>
      <c r="G43" s="0"/>
      <c r="H43" s="0"/>
      <c r="I43" s="0"/>
      <c r="J43" s="0"/>
      <c r="K43" s="0"/>
      <c r="L43" s="0"/>
      <c r="M43" s="0"/>
    </row>
    <row r="44" customFormat="false" ht="15" hidden="false" customHeight="false" outlineLevel="0" collapsed="false">
      <c r="D44" s="0"/>
      <c r="E44" s="0" t="s">
        <v>38</v>
      </c>
      <c r="F44" s="0"/>
      <c r="G44" s="0"/>
      <c r="H44" s="0"/>
      <c r="I44" s="0" t="s">
        <v>36</v>
      </c>
      <c r="J44" s="0" t="s">
        <v>26</v>
      </c>
      <c r="K44" s="0"/>
      <c r="L44" s="0" t="n">
        <v>2030</v>
      </c>
      <c r="M44" s="0" t="n">
        <v>931.7</v>
      </c>
    </row>
    <row r="45" customFormat="false" ht="15" hidden="false" customHeight="false" outlineLevel="0" collapsed="false">
      <c r="D45" s="0"/>
      <c r="E45" s="0" t="s">
        <v>38</v>
      </c>
      <c r="F45" s="0"/>
      <c r="G45" s="0"/>
      <c r="H45" s="0"/>
      <c r="I45" s="0" t="s">
        <v>36</v>
      </c>
      <c r="J45" s="0" t="s">
        <v>26</v>
      </c>
      <c r="K45" s="0"/>
      <c r="L45" s="0" t="n">
        <v>2035</v>
      </c>
      <c r="M45" s="0" t="n">
        <v>744.03</v>
      </c>
    </row>
    <row r="46" customFormat="false" ht="15" hidden="false" customHeight="false" outlineLevel="0" collapsed="false">
      <c r="D46" s="0"/>
      <c r="E46" s="0" t="s">
        <v>38</v>
      </c>
      <c r="F46" s="0"/>
      <c r="G46" s="0"/>
      <c r="H46" s="0"/>
      <c r="I46" s="0" t="s">
        <v>36</v>
      </c>
      <c r="J46" s="0" t="s">
        <v>26</v>
      </c>
      <c r="K46" s="0"/>
      <c r="L46" s="0" t="n">
        <v>2040</v>
      </c>
      <c r="M46" s="0" t="n">
        <v>554.26</v>
      </c>
    </row>
    <row r="47" customFormat="false" ht="15" hidden="false" customHeight="false" outlineLevel="0" collapsed="false">
      <c r="D47" s="0"/>
      <c r="E47" s="0" t="s">
        <v>38</v>
      </c>
      <c r="F47" s="0"/>
      <c r="G47" s="0"/>
      <c r="H47" s="0"/>
      <c r="I47" s="0" t="s">
        <v>36</v>
      </c>
      <c r="J47" s="0" t="s">
        <v>26</v>
      </c>
      <c r="K47" s="0"/>
      <c r="L47" s="0" t="n">
        <v>2050</v>
      </c>
      <c r="M47" s="0" t="n">
        <v>207.67</v>
      </c>
    </row>
  </sheetData>
  <mergeCells count="5">
    <mergeCell ref="D8:E8"/>
    <mergeCell ref="F8:H8"/>
    <mergeCell ref="I8:J8"/>
    <mergeCell ref="K8:L8"/>
    <mergeCell ref="O8:P8"/>
  </mergeCells>
  <hyperlinks>
    <hyperlink ref="D5" r:id="rId1" display="https://iea.blob.core.windows.net/assets/42b23c45-78bc-4482-b0f9-eb826ae2da3d/WorldEnergyOutlook2023.pdf"/>
    <hyperlink ref="D6" r:id="rId2" display="https://www.iea.org/product/download/015743-000358-015673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2299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2024-02-27T15:43:28Z</dcterms:modified>
  <cp:revision>7</cp:revision>
  <dc:subject/>
  <dc:title/>
</cp:coreProperties>
</file>